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Incidencias" sheetId="2" r:id="rId2"/>
    <sheet name="Resumen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cols>
    <col min="1" max="1" width="100.83203125" customWidth="1"/>
  </cols>
  <sheetData>
    <row r="1">
      <c r="A1" t="str">
        <v>Cómo usar esta plantilla — Nodostock</v>
      </c>
    </row>
    <row r="2">
      <c r="A2" t="str">
        <v/>
      </c>
    </row>
    <row r="3">
      <c r="A3" t="str">
        <v>1. Cada fila de la pestaña "Incidencias" es una incidencia con un transportista: retraso, paquete dañado, extravío, entrega incorrecta o cobro incorrecto.</v>
      </c>
    </row>
    <row r="4">
      <c r="A4" t="str">
        <v>2. Rellena las columnas de la A a la L a mano según vayan surgiendo. No toques la columna "Días abierta" ni "Semáforo": se calculan solas.</v>
      </c>
    </row>
    <row r="5">
      <c r="A5" t="str">
        <v>3. La columna "Semáforo" te avisa en rojo (🔴 Urgente) cuando una incidencia lleva más de 5 días abierta sin resolver.</v>
      </c>
    </row>
    <row r="6">
      <c r="A6" t="str">
        <v>4. La pestaña "Resumen" se actualiza sola según lo que registres, y te da una foto rápida de cuántas incidencias tienes abiertas, cuánto te han costado las compensaciones, y qué tipo de incidencia es más frecuente.</v>
      </c>
    </row>
    <row r="7">
      <c r="A7" t="str">
        <v>5. Cuando cierres una incidencia, cambia el "Estado" a Resuelta o Compensada — el semáforo pasa a verde automáticamente.</v>
      </c>
    </row>
    <row r="8">
      <c r="A8" t="str">
        <v/>
      </c>
    </row>
    <row r="9">
      <c r="A9" t="str">
        <v>Plantilla gratuita de nodostock.es</v>
      </c>
    </row>
  </sheetData>
  <ignoredErrors>
    <ignoredError numberStoredAsText="1" sqref="A1:A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width="12.83203125" customWidth="1"/>
    <col min="2" max="2" width="12.83203125" customWidth="1"/>
    <col min="3" max="3" width="14.83203125" customWidth="1"/>
    <col min="4" max="4" width="16.83203125" customWidth="1"/>
    <col min="5" max="5" width="16.83203125" customWidth="1"/>
    <col min="6" max="6" width="18.83203125" customWidth="1"/>
    <col min="7" max="7" width="16.83203125" customWidth="1"/>
    <col min="8" max="8" width="14.83203125" customWidth="1"/>
    <col min="9" max="9" width="12.83203125" customWidth="1"/>
    <col min="10" max="10" width="18.83203125" customWidth="1"/>
    <col min="11" max="11" width="12.83203125" customWidth="1"/>
    <col min="12" max="12" width="32.83203125" customWidth="1"/>
    <col min="13" max="13" width="10.83203125" customWidth="1"/>
  </cols>
  <sheetData>
    <row r="1">
      <c r="A1" t="str">
        <v>Fecha envío</v>
      </c>
      <c r="B1" t="str">
        <v>Nº pedido</v>
      </c>
      <c r="C1" t="str">
        <v>Cliente</v>
      </c>
      <c r="D1" t="str">
        <v>Transportista</v>
      </c>
      <c r="E1" t="str">
        <v>Nº seguimiento</v>
      </c>
      <c r="F1" t="str">
        <v>Tipo de incidencia</v>
      </c>
      <c r="G1" t="str">
        <v>Fecha de detección</v>
      </c>
      <c r="H1" t="str">
        <v>Estado</v>
      </c>
      <c r="I1" t="str">
        <v>Días abierta</v>
      </c>
      <c r="J1" t="str">
        <v>Coste/compensación (€)</v>
      </c>
      <c r="K1" t="str">
        <v>Responsable</v>
      </c>
      <c r="L1" t="str">
        <v>Notas</v>
      </c>
      <c r="M1" t="str">
        <v>Semáforo</v>
      </c>
    </row>
    <row r="2">
      <c r="A2" s="1">
        <v>46280</v>
      </c>
      <c r="B2" t="str">
        <v>PED-10234</v>
      </c>
      <c r="C2" t="str">
        <v>Cliente A</v>
      </c>
      <c r="D2" t="str">
        <v>GLS</v>
      </c>
      <c r="E2" t="str">
        <v>GLS123456789</v>
      </c>
      <c r="F2" t="str">
        <v>Retraso</v>
      </c>
      <c r="G2" s="1">
        <v>46282</v>
      </c>
      <c r="H2" t="str">
        <v>Resuelta</v>
      </c>
      <c r="I2">
        <f>IF(G2="","",IF(OR(H2="Resuelta",H2="Compensada"),"",TODAY()-G2))</f>
      </c>
      <c r="J2">
        <v>0</v>
      </c>
      <c r="K2" t="str">
        <v>Ana</v>
      </c>
      <c r="L2" t="str">
        <v>Retraso de 3 días, cliente avisado</v>
      </c>
      <c r="M2">
        <f>IF(G2="","",IF(OR(H2="Resuelta",H2="Compensada"),"🟢 Cerrada",IF(I2&gt;5,"🔴 Urgente","🟡 En plazo")))</f>
      </c>
    </row>
    <row r="3">
      <c r="A3" s="1">
        <v>46284</v>
      </c>
      <c r="B3" t="str">
        <v>PED-10241</v>
      </c>
      <c r="C3" t="str">
        <v>Cliente B</v>
      </c>
      <c r="D3" t="str">
        <v>Correos Express</v>
      </c>
      <c r="E3" t="str">
        <v>CE987654321</v>
      </c>
      <c r="F3" t="str">
        <v>Paquete dañado</v>
      </c>
      <c r="G3" s="1">
        <v>46285</v>
      </c>
      <c r="H3" t="str">
        <v>Compensada</v>
      </c>
      <c r="I3">
        <f>IF(G3="","",IF(OR(H3="Resuelta",H3="Compensada"),"",TODAY()-G3))</f>
      </c>
      <c r="J3">
        <v>18.5</v>
      </c>
      <c r="K3" t="str">
        <v>Ana</v>
      </c>
      <c r="L3" t="str">
        <v>Reposición enviada</v>
      </c>
      <c r="M3">
        <f>IF(G3="","",IF(OR(H3="Resuelta",H3="Compensada"),"🟢 Cerrada",IF(I3&gt;5,"🔴 Urgente","🟡 En plazo")))</f>
      </c>
    </row>
    <row r="4">
      <c r="A4" s="1">
        <v>46287</v>
      </c>
      <c r="B4" t="str">
        <v>PED-10255</v>
      </c>
      <c r="C4" t="str">
        <v>Cliente C</v>
      </c>
      <c r="D4" t="str">
        <v>SEUR</v>
      </c>
      <c r="E4" t="str">
        <v>SR445566778</v>
      </c>
      <c r="F4" t="str">
        <v>Extraviado</v>
      </c>
      <c r="G4" s="1">
        <v>46288</v>
      </c>
      <c r="H4" t="str">
        <v>En gestión</v>
      </c>
      <c r="I4">
        <f>IF(G4="","",IF(OR(H4="Resuelta",H4="Compensada"),"",TODAY()-G4))</f>
      </c>
      <c r="K4" t="str">
        <v>Marcos</v>
      </c>
      <c r="L4" t="str">
        <v>Abierta investigación con transportista</v>
      </c>
      <c r="M4">
        <f>IF(G4="","",IF(OR(H4="Resuelta",H4="Compensada"),"🟢 Cerrada",IF(I4&gt;5,"🔴 Urgente","🟡 En plazo")))</f>
      </c>
    </row>
    <row r="5">
      <c r="A5" s="1">
        <v>46290</v>
      </c>
      <c r="B5" t="str">
        <v>PED-10260</v>
      </c>
      <c r="C5" t="str">
        <v>Cliente D</v>
      </c>
      <c r="D5" t="str">
        <v>GLS</v>
      </c>
      <c r="E5" t="str">
        <v>GLS998877665</v>
      </c>
      <c r="F5" t="str">
        <v>Cobro incorrecto</v>
      </c>
      <c r="G5" s="1">
        <v>46290</v>
      </c>
      <c r="H5" t="str">
        <v>Abierta</v>
      </c>
      <c r="I5">
        <f>IF(G5="","",IF(OR(H5="Resuelta",H5="Compensada"),"",TODAY()-G5))</f>
      </c>
      <c r="K5" t="str">
        <v>Marcos</v>
      </c>
      <c r="L5" t="str">
        <v>Recargo de zona aplicado sin corresponder</v>
      </c>
      <c r="M5">
        <f>IF(G5="","",IF(OR(H5="Resuelta",H5="Compensada"),"🟢 Cerrada",IF(I5&gt;5,"🔴 Urgente","🟡 En plazo")))</f>
      </c>
    </row>
    <row r="6">
      <c r="I6">
        <f>IF(G6="","",IF(OR(H6="Resuelta",H6="Compensada"),"",TODAY()-G6))</f>
      </c>
      <c r="M6">
        <f>IF(G6="","",IF(OR(H6="Resuelta",H6="Compensada"),"🟢 Cerrada",IF(I6&gt;5,"🔴 Urgente","🟡 En plazo")))</f>
      </c>
    </row>
    <row r="7">
      <c r="I7">
        <f>IF(G7="","",IF(OR(H7="Resuelta",H7="Compensada"),"",TODAY()-G7))</f>
      </c>
      <c r="M7">
        <f>IF(G7="","",IF(OR(H7="Resuelta",H7="Compensada"),"🟢 Cerrada",IF(I7&gt;5,"🔴 Urgente","🟡 En plazo")))</f>
      </c>
    </row>
    <row r="8">
      <c r="I8">
        <f>IF(G8="","",IF(OR(H8="Resuelta",H8="Compensada"),"",TODAY()-G8))</f>
      </c>
      <c r="M8">
        <f>IF(G8="","",IF(OR(H8="Resuelta",H8="Compensada"),"🟢 Cerrada",IF(I8&gt;5,"🔴 Urgente","🟡 En plazo")))</f>
      </c>
    </row>
    <row r="9">
      <c r="I9">
        <f>IF(G9="","",IF(OR(H9="Resuelta",H9="Compensada"),"",TODAY()-G9))</f>
      </c>
      <c r="M9">
        <f>IF(G9="","",IF(OR(H9="Resuelta",H9="Compensada"),"🟢 Cerrada",IF(I9&gt;5,"🔴 Urgente","🟡 En plazo")))</f>
      </c>
    </row>
    <row r="10">
      <c r="I10">
        <f>IF(G10="","",IF(OR(H10="Resuelta",H10="Compensada"),"",TODAY()-G10))</f>
      </c>
      <c r="M10">
        <f>IF(G10="","",IF(OR(H10="Resuelta",H10="Compensada"),"🟢 Cerrada",IF(I10&gt;5,"🔴 Urgente","🟡 En plazo")))</f>
      </c>
    </row>
    <row r="11">
      <c r="I11">
        <f>IF(G11="","",IF(OR(H11="Resuelta",H11="Compensada"),"",TODAY()-G11))</f>
      </c>
      <c r="M11">
        <f>IF(G11="","",IF(OR(H11="Resuelta",H11="Compensada"),"🟢 Cerrada",IF(I11&gt;5,"🔴 Urgente","🟡 En plazo")))</f>
      </c>
    </row>
    <row r="12">
      <c r="I12">
        <f>IF(G12="","",IF(OR(H12="Resuelta",H12="Compensada"),"",TODAY()-G12))</f>
      </c>
      <c r="M12">
        <f>IF(G12="","",IF(OR(H12="Resuelta",H12="Compensada"),"🟢 Cerrada",IF(I12&gt;5,"🔴 Urgente","🟡 En plazo")))</f>
      </c>
    </row>
    <row r="13">
      <c r="I13">
        <f>IF(G13="","",IF(OR(H13="Resuelta",H13="Compensada"),"",TODAY()-G13))</f>
      </c>
      <c r="M13">
        <f>IF(G13="","",IF(OR(H13="Resuelta",H13="Compensada"),"🟢 Cerrada",IF(I13&gt;5,"🔴 Urgente","🟡 En plazo")))</f>
      </c>
    </row>
    <row r="14">
      <c r="I14">
        <f>IF(G14="","",IF(OR(H14="Resuelta",H14="Compensada"),"",TODAY()-G14))</f>
      </c>
      <c r="M14">
        <f>IF(G14="","",IF(OR(H14="Resuelta",H14="Compensada"),"🟢 Cerrada",IF(I14&gt;5,"🔴 Urgente","🟡 En plazo")))</f>
      </c>
    </row>
    <row r="15">
      <c r="I15">
        <f>IF(G15="","",IF(OR(H15="Resuelta",H15="Compensada"),"",TODAY()-G15))</f>
      </c>
      <c r="M15">
        <f>IF(G15="","",IF(OR(H15="Resuelta",H15="Compensada"),"🟢 Cerrada",IF(I15&gt;5,"🔴 Urgente","🟡 En plazo")))</f>
      </c>
    </row>
    <row r="16">
      <c r="I16">
        <f>IF(G16="","",IF(OR(H16="Resuelta",H16="Compensada"),"",TODAY()-G16))</f>
      </c>
      <c r="M16">
        <f>IF(G16="","",IF(OR(H16="Resuelta",H16="Compensada"),"🟢 Cerrada",IF(I16&gt;5,"🔴 Urgente","🟡 En plazo")))</f>
      </c>
    </row>
    <row r="17">
      <c r="I17">
        <f>IF(G17="","",IF(OR(H17="Resuelta",H17="Compensada"),"",TODAY()-G17))</f>
      </c>
      <c r="M17">
        <f>IF(G17="","",IF(OR(H17="Resuelta",H17="Compensada"),"🟢 Cerrada",IF(I17&gt;5,"🔴 Urgente","🟡 En plazo")))</f>
      </c>
    </row>
    <row r="18">
      <c r="I18">
        <f>IF(G18="","",IF(OR(H18="Resuelta",H18="Compensada"),"",TODAY()-G18))</f>
      </c>
      <c r="M18">
        <f>IF(G18="","",IF(OR(H18="Resuelta",H18="Compensada"),"🟢 Cerrada",IF(I18&gt;5,"🔴 Urgente","🟡 En plazo")))</f>
      </c>
    </row>
    <row r="19">
      <c r="I19">
        <f>IF(G19="","",IF(OR(H19="Resuelta",H19="Compensada"),"",TODAY()-G19))</f>
      </c>
      <c r="M19">
        <f>IF(G19="","",IF(OR(H19="Resuelta",H19="Compensada"),"🟢 Cerrada",IF(I19&gt;5,"🔴 Urgente","🟡 En plazo")))</f>
      </c>
    </row>
    <row r="20">
      <c r="I20">
        <f>IF(G20="","",IF(OR(H20="Resuelta",H20="Compensada"),"",TODAY()-G20))</f>
      </c>
      <c r="M20">
        <f>IF(G20="","",IF(OR(H20="Resuelta",H20="Compensada"),"🟢 Cerrada",IF(I20&gt;5,"🔴 Urgente","🟡 En plazo")))</f>
      </c>
    </row>
  </sheetData>
  <ignoredErrors>
    <ignoredError numberStoredAsText="1" sqref="A1:M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cols>
    <col min="1" max="1" width="38.83203125" customWidth="1"/>
    <col min="2" max="2" width="12.83203125" customWidth="1"/>
  </cols>
  <sheetData>
    <row r="1">
      <c r="A1" t="str">
        <v>Resumen de incidencias</v>
      </c>
    </row>
    <row r="3">
      <c r="A3" t="str">
        <v>Total incidencias</v>
      </c>
      <c r="B3">
        <f>COUNTA(Incidencias!B2:B1000)-COUNTBLANK(Incidencias!B2:B1000)</f>
      </c>
    </row>
    <row r="4">
      <c r="A4" t="str">
        <v>Abiertas (sin resolver)</v>
      </c>
      <c r="B4">
        <f>COUNTIF(Incidencias!H2:H1000,"Abierta")+COUNTIF(Incidencias!H2:H1000,"En gestión")</f>
      </c>
    </row>
    <row r="5">
      <c r="A5" t="str">
        <v>Resueltas</v>
      </c>
      <c r="B5">
        <f>COUNTIF(Incidencias!H2:H1000,"Resuelta")</f>
      </c>
    </row>
    <row r="6">
      <c r="A6" t="str">
        <v>Compensadas</v>
      </c>
      <c r="B6">
        <f>COUNTIF(Incidencias!H2:H1000,"Compensada")</f>
      </c>
    </row>
    <row r="7">
      <c r="A7" t="str">
        <v>Urgentes (🔴 más de 5 días abiertas)</v>
      </c>
      <c r="B7">
        <f>COUNTIF(Incidencias!M2:M1000,"🔴 Urgente")</f>
      </c>
    </row>
    <row r="9">
      <c r="A9" t="str">
        <v>Coste total compensaciones (€)</v>
      </c>
      <c r="B9">
        <f>SUM(Incidencias!J2:J1000)</f>
      </c>
    </row>
    <row r="11">
      <c r="A11" t="str">
        <v>Por tipo de incidencia</v>
      </c>
    </row>
    <row r="12">
      <c r="A12" t="str">
        <v>Retraso</v>
      </c>
      <c r="B12">
        <f>COUNTIF(Incidencias!F2:F1000,"Retraso")</f>
      </c>
    </row>
    <row r="13">
      <c r="A13" t="str">
        <v>Paquete dañado</v>
      </c>
      <c r="B13">
        <f>COUNTIF(Incidencias!F2:F1000,"Paquete dañado")</f>
      </c>
    </row>
    <row r="14">
      <c r="A14" t="str">
        <v>Extraviado</v>
      </c>
      <c r="B14">
        <f>COUNTIF(Incidencias!F2:F1000,"Extraviado")</f>
      </c>
    </row>
    <row r="15">
      <c r="A15" t="str">
        <v>Entrega incorrecta</v>
      </c>
      <c r="B15">
        <f>COUNTIF(Incidencias!F2:F1000,"Entrega incorrecta")</f>
      </c>
    </row>
    <row r="16">
      <c r="A16" t="str">
        <v>Cobro incorrecto</v>
      </c>
      <c r="B16">
        <f>COUNTIF(Incidencias!F2:F1000,"Cobro incorrecto")</f>
      </c>
    </row>
    <row r="17">
      <c r="A17" t="str">
        <v>Otro</v>
      </c>
      <c r="B17">
        <f>COUNTIF(Incidencias!F2:F1000,"Otro")</f>
      </c>
    </row>
  </sheetData>
  <ignoredErrors>
    <ignoredError numberStoredAsText="1" sqref="A1:B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Incidencias</vt:lpstr>
      <vt:lpstr>Resumen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